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Форма 1.2" sheetId="1" r:id="rId1"/>
  </sheets>
  <externalReferences>
    <externalReference r:id="rId2"/>
    <externalReference r:id="rId3"/>
  </externalReferences>
  <definedNames>
    <definedName name="datePr_ch">[1]Титульный!$F$24</definedName>
    <definedName name="kind_of_cons">[2]TEHSHEET!$R$2:$R$6</definedName>
    <definedName name="NameOrPr_ch">[1]Титульный!$F$23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" i="1" l="1"/>
  <c r="G24" i="1"/>
  <c r="F24" i="1"/>
  <c r="AI22" i="1"/>
  <c r="G22" i="1"/>
  <c r="AI20" i="1"/>
  <c r="AF20" i="1"/>
  <c r="AF24" i="1" s="1"/>
  <c r="AE20" i="1"/>
  <c r="AE24" i="1" s="1"/>
  <c r="V20" i="1"/>
  <c r="V24" i="1" s="1"/>
  <c r="AA24" i="1" s="1"/>
  <c r="U20" i="1"/>
  <c r="U24" i="1" s="1"/>
  <c r="Z24" i="1" s="1"/>
  <c r="L20" i="1"/>
  <c r="L24" i="1" s="1"/>
  <c r="Q24" i="1" s="1"/>
  <c r="K20" i="1"/>
  <c r="K24" i="1" s="1"/>
  <c r="P24" i="1" s="1"/>
  <c r="G20" i="1"/>
  <c r="F20" i="1"/>
  <c r="F22" i="1" s="1"/>
  <c r="D9" i="1"/>
  <c r="D8" i="1"/>
  <c r="D7" i="1"/>
  <c r="K22" i="1" l="1"/>
  <c r="P22" i="1" s="1"/>
  <c r="U22" i="1"/>
  <c r="Z22" i="1" s="1"/>
  <c r="AE22" i="1"/>
  <c r="P20" i="1"/>
  <c r="Z20" i="1"/>
  <c r="L22" i="1"/>
  <c r="Q22" i="1" s="1"/>
  <c r="V22" i="1"/>
  <c r="AA22" i="1" s="1"/>
  <c r="AF22" i="1"/>
  <c r="Q20" i="1"/>
  <c r="AA20" i="1"/>
</calcChain>
</file>

<file path=xl/sharedStrings.xml><?xml version="1.0" encoding="utf-8"?>
<sst xmlns="http://schemas.openxmlformats.org/spreadsheetml/2006/main" count="109" uniqueCount="41">
  <si>
    <t>Форма 1.2 Информация о величинах тарифов на горячую воду</t>
  </si>
  <si>
    <t>Региональная служба по тарифам Ханты-Мансийского округа-Югры</t>
  </si>
  <si>
    <t>17.12.2019</t>
  </si>
  <si>
    <t>160-нп</t>
  </si>
  <si>
    <t>Источник официального опубликования решения</t>
  </si>
  <si>
    <t>Информационно-аналитический интернет-портал "www.ugra-news.ru" (Новости Югры) от 20.12.2017</t>
  </si>
  <si>
    <t>Параметры формы</t>
  </si>
  <si>
    <t>№ п/п</t>
  </si>
  <si>
    <t>Параметры дифференциации</t>
  </si>
  <si>
    <t>Одноставочный тариф</t>
  </si>
  <si>
    <t>Одноставочный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</si>
  <si>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</si>
  <si>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</si>
  <si>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</si>
  <si>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</si>
  <si>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дата начала</t>
  </si>
  <si>
    <t>дата окончания</t>
  </si>
  <si>
    <t>1.1.1.1</t>
  </si>
  <si>
    <t>Наименование признака дифференциации</t>
  </si>
  <si>
    <t>1.1.1.1.1</t>
  </si>
  <si>
    <t>Группа потребителей</t>
  </si>
  <si>
    <t>бюджетные организации</t>
  </si>
  <si>
    <t>1.1.1.1.1.1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</si>
  <si>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</si>
  <si>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</si>
  <si>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</si>
  <si>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</si>
  <si>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</si>
  <si>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</si>
  <si>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</si>
  <si>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</si>
  <si>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</si>
  <si>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</si>
  <si>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</si>
  <si>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</si>
  <si>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1.1.1.1.2</t>
  </si>
  <si>
    <t>население и приравненные категории</t>
  </si>
  <si>
    <t>1.1.1.1.2.1</t>
  </si>
  <si>
    <t>1.1.1.1.3</t>
  </si>
  <si>
    <t>прочие</t>
  </si>
  <si>
    <t>1.1.1.1.3.1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</si>
</sst>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Tahoma"/>
      <family val="2"/>
      <charset val="204"/>
    </font>
    <font>
      <sz val="10"/>
      <color indexed="55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8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2" applyFont="1" applyFill="1" applyBorder="1" applyAlignment="1">
      <alignment horizontal="left" vertical="center" wrapText="1" indent="1"/>
    </xf>
    <xf numFmtId="0" fontId="3" fillId="0" borderId="2" xfId="2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righ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/>
    </xf>
    <xf numFmtId="0" fontId="3" fillId="0" borderId="4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3" xfId="4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7" fillId="0" borderId="3" xfId="6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5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3"/>
    </xf>
    <xf numFmtId="49" fontId="3" fillId="0" borderId="3" xfId="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vertical="center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0" fontId="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3" xfId="8" applyNumberFormat="1" applyFont="1" applyFill="1" applyBorder="1" applyAlignment="1" applyProtection="1">
      <alignment horizontal="right" vertical="center" wrapText="1"/>
      <protection locked="0"/>
    </xf>
    <xf numFmtId="49" fontId="7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NumberFormat="1" applyFont="1" applyFill="1" applyBorder="1" applyAlignment="1" applyProtection="1">
      <alignment horizontal="left" vertical="center"/>
      <protection locked="0"/>
    </xf>
    <xf numFmtId="0" fontId="3" fillId="0" borderId="6" xfId="1" applyNumberFormat="1" applyFont="1" applyFill="1" applyBorder="1" applyAlignment="1" applyProtection="1">
      <alignment horizontal="left" vertical="center"/>
      <protection locked="0"/>
    </xf>
    <xf numFmtId="0" fontId="3" fillId="0" borderId="7" xfId="1" applyNumberFormat="1" applyFont="1" applyFill="1" applyBorder="1" applyAlignment="1" applyProtection="1">
      <alignment horizontal="left" vertical="center"/>
      <protection locked="0"/>
    </xf>
  </cellXfs>
  <cellStyles count="9">
    <cellStyle name="Гиперссылка" xfId="8" builtin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23</xdr:row>
      <xdr:rowOff>0</xdr:rowOff>
    </xdr:from>
    <xdr:to>
      <xdr:col>34</xdr:col>
      <xdr:colOff>190500</xdr:colOff>
      <xdr:row>24</xdr:row>
      <xdr:rowOff>28575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7365325" y="43719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34</xdr:col>
      <xdr:colOff>0</xdr:colOff>
      <xdr:row>3</xdr:row>
      <xdr:rowOff>9525</xdr:rowOff>
    </xdr:from>
    <xdr:to>
      <xdr:col>34</xdr:col>
      <xdr:colOff>190500</xdr:colOff>
      <xdr:row>4</xdr:row>
      <xdr:rowOff>38100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73653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0</xdr:colOff>
      <xdr:row>3</xdr:row>
      <xdr:rowOff>9525</xdr:rowOff>
    </xdr:from>
    <xdr:to>
      <xdr:col>8</xdr:col>
      <xdr:colOff>190500</xdr:colOff>
      <xdr:row>4</xdr:row>
      <xdr:rowOff>38100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1629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7365325" y="45339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27365325" y="45339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0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27365325" y="45339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27365325" y="40481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34</xdr:col>
      <xdr:colOff>0</xdr:colOff>
      <xdr:row>23</xdr:row>
      <xdr:rowOff>0</xdr:rowOff>
    </xdr:from>
    <xdr:to>
      <xdr:col>34</xdr:col>
      <xdr:colOff>190500</xdr:colOff>
      <xdr:row>23</xdr:row>
      <xdr:rowOff>0</xdr:rowOff>
    </xdr:to>
    <xdr:grpSp>
      <xdr:nvGrpSpPr>
        <xdr:cNvPr id="23" name="shCalendar" hidden="1"/>
        <xdr:cNvGrpSpPr>
          <a:grpSpLocks/>
        </xdr:cNvGrpSpPr>
      </xdr:nvGrpSpPr>
      <xdr:grpSpPr bwMode="auto">
        <a:xfrm>
          <a:off x="27365325" y="43719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13</xdr:col>
      <xdr:colOff>0</xdr:colOff>
      <xdr:row>3</xdr:row>
      <xdr:rowOff>9525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118205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18</xdr:col>
      <xdr:colOff>0</xdr:colOff>
      <xdr:row>3</xdr:row>
      <xdr:rowOff>9525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154781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23</xdr:col>
      <xdr:colOff>0</xdr:colOff>
      <xdr:row>3</xdr:row>
      <xdr:rowOff>9525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191357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28</xdr:col>
      <xdr:colOff>0</xdr:colOff>
      <xdr:row>3</xdr:row>
      <xdr:rowOff>9525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227933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33</xdr:col>
      <xdr:colOff>0</xdr:colOff>
      <xdr:row>3</xdr:row>
      <xdr:rowOff>9525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26450925" y="4953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0\FAS.JKH.OPEN.INFO.PRICE.GVS%202020-2022&#1075;&#1075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4;&#1090;&#1095;&#1077;&#1090;&#1085;&#1086;&#1089;&#1090;&#1100;%20&#1045;&#1048;&#1040;&#1057;_&#1052;&#1059;&#1055;%202018\FAS.JKH.OPEN.INFO.PRICE\FAS.JKH.OPEN.INFO.PRICE.GVS%20&#8212;%20&#1082;&#1086;&#1087;&#1080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23">
          <cell r="F23" t="str">
            <v>Региональная служба по тарифам Ханты-Мансийского округа-Югры</v>
          </cell>
        </row>
        <row r="24">
          <cell r="F24" t="str">
            <v>17.12.2019</v>
          </cell>
        </row>
        <row r="25">
          <cell r="F25" t="str">
            <v>160-нп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R24"/>
  <sheetViews>
    <sheetView tabSelected="1" workbookViewId="0">
      <selection activeCell="B34" sqref="B34"/>
    </sheetView>
  </sheetViews>
  <sheetFormatPr defaultColWidth="10.5703125" defaultRowHeight="12.75" x14ac:dyDescent="0.25"/>
  <cols>
    <col min="1" max="2" width="10.5703125" style="1"/>
    <col min="3" max="3" width="12.7109375" style="1" customWidth="1"/>
    <col min="4" max="4" width="47.42578125" style="1" customWidth="1"/>
    <col min="5" max="5" width="20.7109375" style="1" hidden="1" customWidth="1"/>
    <col min="6" max="9" width="13.7109375" style="1" customWidth="1"/>
    <col min="10" max="10" width="20.7109375" style="1" hidden="1" customWidth="1"/>
    <col min="11" max="14" width="13.7109375" style="1" customWidth="1"/>
    <col min="15" max="15" width="20.7109375" style="1" hidden="1" customWidth="1"/>
    <col min="16" max="19" width="13.7109375" style="1" customWidth="1"/>
    <col min="20" max="20" width="20.7109375" style="1" hidden="1" customWidth="1"/>
    <col min="21" max="24" width="13.7109375" style="1" customWidth="1"/>
    <col min="25" max="25" width="20.7109375" style="1" hidden="1" customWidth="1"/>
    <col min="26" max="29" width="13.7109375" style="1" customWidth="1"/>
    <col min="30" max="30" width="20.7109375" style="1" hidden="1" customWidth="1"/>
    <col min="31" max="34" width="13.7109375" style="1" customWidth="1"/>
    <col min="35" max="35" width="11.140625" style="3" customWidth="1"/>
    <col min="36" max="44" width="10.5703125" style="3"/>
    <col min="45" max="16384" width="10.5703125" style="1"/>
  </cols>
  <sheetData>
    <row r="1" spans="3:44" x14ac:dyDescent="0.25">
      <c r="G1" s="2"/>
      <c r="H1" s="2"/>
      <c r="L1" s="2"/>
      <c r="M1" s="2"/>
      <c r="Q1" s="2"/>
      <c r="R1" s="2"/>
      <c r="V1" s="2"/>
      <c r="W1" s="2"/>
      <c r="AA1" s="2"/>
      <c r="AB1" s="2"/>
      <c r="AF1" s="2"/>
      <c r="AG1" s="2"/>
    </row>
    <row r="4" spans="3:44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3:44" x14ac:dyDescent="0.25">
      <c r="C5" s="5" t="s">
        <v>0</v>
      </c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R5" s="1"/>
    </row>
    <row r="6" spans="3:44" x14ac:dyDescent="0.25">
      <c r="C6" s="4"/>
      <c r="D6" s="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R6" s="1"/>
    </row>
    <row r="7" spans="3:44" s="9" customFormat="1" ht="25.5" x14ac:dyDescent="0.25">
      <c r="C7" s="10"/>
      <c r="D7" s="1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E7" s="12" t="s">
        <v>1</v>
      </c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</row>
    <row r="8" spans="3:44" s="9" customFormat="1" x14ac:dyDescent="0.25">
      <c r="C8" s="10"/>
      <c r="D8" s="11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E8" s="12" t="s">
        <v>2</v>
      </c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4"/>
      <c r="AK8" s="14"/>
      <c r="AL8" s="14"/>
      <c r="AM8" s="14"/>
      <c r="AN8" s="14"/>
      <c r="AO8" s="14"/>
      <c r="AP8" s="14"/>
      <c r="AQ8" s="14"/>
    </row>
    <row r="9" spans="3:44" s="9" customFormat="1" x14ac:dyDescent="0.25">
      <c r="C9" s="10"/>
      <c r="D9" s="11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E9" s="12" t="s">
        <v>3</v>
      </c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  <c r="AJ9" s="14"/>
      <c r="AK9" s="14"/>
      <c r="AL9" s="14"/>
      <c r="AM9" s="14"/>
      <c r="AN9" s="14"/>
      <c r="AO9" s="14"/>
      <c r="AP9" s="14"/>
      <c r="AQ9" s="14"/>
    </row>
    <row r="10" spans="3:44" s="9" customFormat="1" x14ac:dyDescent="0.25">
      <c r="C10" s="10"/>
      <c r="D10" s="11" t="s">
        <v>4</v>
      </c>
      <c r="E10" s="15" t="s">
        <v>5</v>
      </c>
      <c r="F10" s="15"/>
      <c r="G10" s="15"/>
      <c r="H10" s="15"/>
      <c r="I10" s="1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3:44" s="16" customFormat="1" x14ac:dyDescent="0.25"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3:44" s="16" customFormat="1" x14ac:dyDescent="0.25"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3:44" x14ac:dyDescent="0.25">
      <c r="C13" s="22" t="s">
        <v>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R13" s="1"/>
    </row>
    <row r="14" spans="3:44" x14ac:dyDescent="0.25">
      <c r="C14" s="22" t="s">
        <v>7</v>
      </c>
      <c r="D14" s="22" t="s">
        <v>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R14" s="1"/>
    </row>
    <row r="15" spans="3:44" x14ac:dyDescent="0.25">
      <c r="C15" s="22"/>
      <c r="D15" s="22"/>
      <c r="E15" s="24" t="s">
        <v>9</v>
      </c>
      <c r="F15" s="25" t="s">
        <v>10</v>
      </c>
      <c r="G15" s="25"/>
      <c r="H15" s="26" t="s">
        <v>11</v>
      </c>
      <c r="I15" s="26"/>
      <c r="J15" s="24" t="s">
        <v>9</v>
      </c>
      <c r="K15" s="25" t="s">
        <v>10</v>
      </c>
      <c r="L15" s="25"/>
      <c r="M15" s="26" t="s">
        <v>11</v>
      </c>
      <c r="N15" s="26"/>
      <c r="O15" s="24" t="s">
        <v>9</v>
      </c>
      <c r="P15" s="25" t="s">
        <v>10</v>
      </c>
      <c r="Q15" s="25"/>
      <c r="R15" s="26" t="s">
        <v>11</v>
      </c>
      <c r="S15" s="26"/>
      <c r="T15" s="24" t="s">
        <v>9</v>
      </c>
      <c r="U15" s="25" t="s">
        <v>10</v>
      </c>
      <c r="V15" s="25"/>
      <c r="W15" s="26" t="s">
        <v>11</v>
      </c>
      <c r="X15" s="26"/>
      <c r="Y15" s="24" t="s">
        <v>9</v>
      </c>
      <c r="Z15" s="25" t="s">
        <v>10</v>
      </c>
      <c r="AA15" s="25"/>
      <c r="AB15" s="26" t="s">
        <v>11</v>
      </c>
      <c r="AC15" s="26"/>
      <c r="AD15" s="24" t="s">
        <v>9</v>
      </c>
      <c r="AE15" s="25" t="s">
        <v>10</v>
      </c>
      <c r="AF15" s="25"/>
      <c r="AG15" s="26" t="s">
        <v>11</v>
      </c>
      <c r="AH15" s="26"/>
      <c r="AR15" s="1"/>
    </row>
    <row r="16" spans="3:44" ht="51" x14ac:dyDescent="0.25">
      <c r="C16" s="22"/>
      <c r="D16" s="22"/>
      <c r="E16" s="27" t="s">
        <v>12</v>
      </c>
      <c r="F16" s="28" t="s">
        <v>13</v>
      </c>
      <c r="G16" s="28" t="s">
        <v>14</v>
      </c>
      <c r="H16" s="29" t="s">
        <v>15</v>
      </c>
      <c r="I16" s="29" t="s">
        <v>16</v>
      </c>
      <c r="J16" s="27" t="s">
        <v>12</v>
      </c>
      <c r="K16" s="28" t="s">
        <v>13</v>
      </c>
      <c r="L16" s="28" t="s">
        <v>14</v>
      </c>
      <c r="M16" s="29" t="s">
        <v>15</v>
      </c>
      <c r="N16" s="29" t="s">
        <v>16</v>
      </c>
      <c r="O16" s="27" t="s">
        <v>12</v>
      </c>
      <c r="P16" s="28" t="s">
        <v>13</v>
      </c>
      <c r="Q16" s="28" t="s">
        <v>14</v>
      </c>
      <c r="R16" s="29" t="s">
        <v>15</v>
      </c>
      <c r="S16" s="29" t="s">
        <v>16</v>
      </c>
      <c r="T16" s="27" t="s">
        <v>12</v>
      </c>
      <c r="U16" s="28" t="s">
        <v>13</v>
      </c>
      <c r="V16" s="28" t="s">
        <v>14</v>
      </c>
      <c r="W16" s="29" t="s">
        <v>15</v>
      </c>
      <c r="X16" s="30" t="s">
        <v>16</v>
      </c>
      <c r="Y16" s="27" t="s">
        <v>12</v>
      </c>
      <c r="Z16" s="28" t="s">
        <v>13</v>
      </c>
      <c r="AA16" s="28" t="s">
        <v>14</v>
      </c>
      <c r="AB16" s="29" t="s">
        <v>15</v>
      </c>
      <c r="AC16" s="29" t="s">
        <v>16</v>
      </c>
      <c r="AD16" s="27" t="s">
        <v>12</v>
      </c>
      <c r="AE16" s="28" t="s">
        <v>13</v>
      </c>
      <c r="AF16" s="28" t="s">
        <v>14</v>
      </c>
      <c r="AG16" s="29" t="s">
        <v>15</v>
      </c>
      <c r="AH16" s="29" t="s">
        <v>16</v>
      </c>
      <c r="AR16" s="1"/>
    </row>
    <row r="17" spans="3:38" x14ac:dyDescent="0.25">
      <c r="C17" s="31" t="s">
        <v>17</v>
      </c>
      <c r="D17" s="32" t="s">
        <v>18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3:38" x14ac:dyDescent="0.25">
      <c r="C18" s="31" t="s">
        <v>17</v>
      </c>
      <c r="D18" s="33" t="s">
        <v>18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J18" s="35"/>
    </row>
    <row r="19" spans="3:38" x14ac:dyDescent="0.25">
      <c r="C19" s="31" t="s">
        <v>19</v>
      </c>
      <c r="D19" s="36" t="s">
        <v>20</v>
      </c>
      <c r="E19" s="37" t="s">
        <v>21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J19" s="35"/>
    </row>
    <row r="20" spans="3:38" x14ac:dyDescent="0.25">
      <c r="C20" s="31" t="s">
        <v>22</v>
      </c>
      <c r="D20" s="40"/>
      <c r="E20" s="41">
        <v>0</v>
      </c>
      <c r="F20" s="41">
        <f>40.68</f>
        <v>40.68</v>
      </c>
      <c r="G20" s="41">
        <f>1697.46</f>
        <v>1697.46</v>
      </c>
      <c r="H20" s="42" t="s">
        <v>23</v>
      </c>
      <c r="I20" s="42" t="s">
        <v>24</v>
      </c>
      <c r="J20" s="41">
        <v>0</v>
      </c>
      <c r="K20" s="41">
        <f>42.1</f>
        <v>42.1</v>
      </c>
      <c r="L20" s="41">
        <f>1756.85</f>
        <v>1756.85</v>
      </c>
      <c r="M20" s="42" t="s">
        <v>25</v>
      </c>
      <c r="N20" s="42" t="s">
        <v>26</v>
      </c>
      <c r="O20" s="41">
        <v>0</v>
      </c>
      <c r="P20" s="41">
        <f>K20</f>
        <v>42.1</v>
      </c>
      <c r="Q20" s="41">
        <f>L20</f>
        <v>1756.85</v>
      </c>
      <c r="R20" s="42" t="s">
        <v>27</v>
      </c>
      <c r="S20" s="42" t="s">
        <v>28</v>
      </c>
      <c r="T20" s="41">
        <v>0</v>
      </c>
      <c r="U20" s="41">
        <f>42.65</f>
        <v>42.65</v>
      </c>
      <c r="V20" s="41">
        <f>1795.05</f>
        <v>1795.05</v>
      </c>
      <c r="W20" s="42" t="s">
        <v>29</v>
      </c>
      <c r="X20" s="42" t="s">
        <v>30</v>
      </c>
      <c r="Y20" s="41">
        <v>0</v>
      </c>
      <c r="Z20" s="41">
        <f>U20</f>
        <v>42.65</v>
      </c>
      <c r="AA20" s="41">
        <f>V20</f>
        <v>1795.05</v>
      </c>
      <c r="AB20" s="42" t="s">
        <v>31</v>
      </c>
      <c r="AC20" s="42" t="s">
        <v>32</v>
      </c>
      <c r="AD20" s="41">
        <v>0</v>
      </c>
      <c r="AE20" s="41">
        <f>44.08</f>
        <v>44.08</v>
      </c>
      <c r="AF20" s="41">
        <f>1856.58</f>
        <v>1856.58</v>
      </c>
      <c r="AG20" s="42" t="s">
        <v>33</v>
      </c>
      <c r="AH20" s="42" t="s">
        <v>34</v>
      </c>
      <c r="AI20" s="35" t="str">
        <f>IF(D20="","",D20 )</f>
        <v/>
      </c>
      <c r="AJ20" s="35"/>
      <c r="AK20" s="35"/>
      <c r="AL20" s="35"/>
    </row>
    <row r="21" spans="3:38" x14ac:dyDescent="0.25">
      <c r="C21" s="31" t="s">
        <v>35</v>
      </c>
      <c r="D21" s="36" t="s">
        <v>20</v>
      </c>
      <c r="E21" s="43" t="s">
        <v>36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  <c r="AJ21" s="35"/>
    </row>
    <row r="22" spans="3:38" x14ac:dyDescent="0.25">
      <c r="C22" s="31" t="s">
        <v>37</v>
      </c>
      <c r="D22" s="40"/>
      <c r="E22" s="41">
        <v>0</v>
      </c>
      <c r="F22" s="41">
        <f>F20*1.2</f>
        <v>48.815999999999995</v>
      </c>
      <c r="G22" s="41">
        <f>G20*1.2</f>
        <v>2036.952</v>
      </c>
      <c r="H22" s="42" t="s">
        <v>23</v>
      </c>
      <c r="I22" s="42" t="s">
        <v>24</v>
      </c>
      <c r="J22" s="41">
        <v>0</v>
      </c>
      <c r="K22" s="41">
        <f>K20*1.2</f>
        <v>50.52</v>
      </c>
      <c r="L22" s="41">
        <f>L20*1.2</f>
        <v>2108.2199999999998</v>
      </c>
      <c r="M22" s="42" t="s">
        <v>25</v>
      </c>
      <c r="N22" s="42" t="s">
        <v>26</v>
      </c>
      <c r="O22" s="41">
        <v>0</v>
      </c>
      <c r="P22" s="41">
        <f>K22</f>
        <v>50.52</v>
      </c>
      <c r="Q22" s="41">
        <f>L22</f>
        <v>2108.2199999999998</v>
      </c>
      <c r="R22" s="42" t="s">
        <v>27</v>
      </c>
      <c r="S22" s="42" t="s">
        <v>28</v>
      </c>
      <c r="T22" s="41">
        <v>0</v>
      </c>
      <c r="U22" s="41">
        <f>U20*1.2</f>
        <v>51.18</v>
      </c>
      <c r="V22" s="41">
        <f>V20*1.2</f>
        <v>2154.06</v>
      </c>
      <c r="W22" s="42" t="s">
        <v>29</v>
      </c>
      <c r="X22" s="42" t="s">
        <v>30</v>
      </c>
      <c r="Y22" s="41">
        <v>0</v>
      </c>
      <c r="Z22" s="41">
        <f>U22</f>
        <v>51.18</v>
      </c>
      <c r="AA22" s="41">
        <f>V22</f>
        <v>2154.06</v>
      </c>
      <c r="AB22" s="42" t="s">
        <v>31</v>
      </c>
      <c r="AC22" s="42" t="s">
        <v>32</v>
      </c>
      <c r="AD22" s="41">
        <v>0</v>
      </c>
      <c r="AE22" s="41">
        <f>AE20*1.2</f>
        <v>52.895999999999994</v>
      </c>
      <c r="AF22" s="41">
        <f>AF20*1.2</f>
        <v>2227.8959999999997</v>
      </c>
      <c r="AG22" s="42" t="s">
        <v>33</v>
      </c>
      <c r="AH22" s="42" t="s">
        <v>34</v>
      </c>
      <c r="AI22" s="35" t="str">
        <f>IF(D22="","",D22 )</f>
        <v/>
      </c>
      <c r="AJ22" s="35"/>
      <c r="AK22" s="35"/>
      <c r="AL22" s="35"/>
    </row>
    <row r="23" spans="3:38" x14ac:dyDescent="0.25">
      <c r="C23" s="31" t="s">
        <v>38</v>
      </c>
      <c r="D23" s="36" t="s">
        <v>20</v>
      </c>
      <c r="E23" s="37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J23" s="35"/>
    </row>
    <row r="24" spans="3:38" x14ac:dyDescent="0.25">
      <c r="C24" s="31" t="s">
        <v>40</v>
      </c>
      <c r="D24" s="40"/>
      <c r="E24" s="41">
        <v>0</v>
      </c>
      <c r="F24" s="41">
        <f>F20</f>
        <v>40.68</v>
      </c>
      <c r="G24" s="41">
        <f>G20</f>
        <v>1697.46</v>
      </c>
      <c r="H24" s="42" t="s">
        <v>23</v>
      </c>
      <c r="I24" s="42" t="s">
        <v>24</v>
      </c>
      <c r="J24" s="41">
        <v>0</v>
      </c>
      <c r="K24" s="41">
        <f>K20</f>
        <v>42.1</v>
      </c>
      <c r="L24" s="41">
        <f>L20</f>
        <v>1756.85</v>
      </c>
      <c r="M24" s="42" t="s">
        <v>25</v>
      </c>
      <c r="N24" s="42" t="s">
        <v>26</v>
      </c>
      <c r="O24" s="41">
        <v>0</v>
      </c>
      <c r="P24" s="41">
        <f>K24</f>
        <v>42.1</v>
      </c>
      <c r="Q24" s="41">
        <f>L24</f>
        <v>1756.85</v>
      </c>
      <c r="R24" s="42" t="s">
        <v>27</v>
      </c>
      <c r="S24" s="42" t="s">
        <v>28</v>
      </c>
      <c r="T24" s="41">
        <v>0</v>
      </c>
      <c r="U24" s="41">
        <f>U20</f>
        <v>42.65</v>
      </c>
      <c r="V24" s="41">
        <f>V20</f>
        <v>1795.05</v>
      </c>
      <c r="W24" s="42" t="s">
        <v>29</v>
      </c>
      <c r="X24" s="42" t="s">
        <v>30</v>
      </c>
      <c r="Y24" s="41">
        <v>0</v>
      </c>
      <c r="Z24" s="41">
        <f>U24</f>
        <v>42.65</v>
      </c>
      <c r="AA24" s="41">
        <f>V24</f>
        <v>1795.05</v>
      </c>
      <c r="AB24" s="42" t="s">
        <v>31</v>
      </c>
      <c r="AC24" s="42" t="s">
        <v>32</v>
      </c>
      <c r="AD24" s="41">
        <v>0</v>
      </c>
      <c r="AE24" s="41">
        <f>AE20</f>
        <v>44.08</v>
      </c>
      <c r="AF24" s="41">
        <f>AF20</f>
        <v>1856.58</v>
      </c>
      <c r="AG24" s="42" t="s">
        <v>33</v>
      </c>
      <c r="AH24" s="42" t="s">
        <v>34</v>
      </c>
      <c r="AI24" s="35" t="str">
        <f>IF(D24="","",D24 )</f>
        <v/>
      </c>
      <c r="AJ24" s="35"/>
      <c r="AK24" s="35"/>
      <c r="AL24" s="35"/>
    </row>
  </sheetData>
  <mergeCells count="38">
    <mergeCell ref="E18:AH18"/>
    <mergeCell ref="E19:AH19"/>
    <mergeCell ref="E21:AH21"/>
    <mergeCell ref="E23:AH23"/>
    <mergeCell ref="W15:X15"/>
    <mergeCell ref="Z15:AA15"/>
    <mergeCell ref="AB15:AC15"/>
    <mergeCell ref="AE15:AF15"/>
    <mergeCell ref="AG15:AH15"/>
    <mergeCell ref="E17:AH17"/>
    <mergeCell ref="H15:I15"/>
    <mergeCell ref="K15:L15"/>
    <mergeCell ref="M15:N15"/>
    <mergeCell ref="P15:Q15"/>
    <mergeCell ref="R15:S15"/>
    <mergeCell ref="U15:V15"/>
    <mergeCell ref="C13:AH13"/>
    <mergeCell ref="C14:C16"/>
    <mergeCell ref="D14:D16"/>
    <mergeCell ref="E14:I14"/>
    <mergeCell ref="J14:N14"/>
    <mergeCell ref="O14:S14"/>
    <mergeCell ref="T14:X14"/>
    <mergeCell ref="Y14:AC14"/>
    <mergeCell ref="AD14:AH14"/>
    <mergeCell ref="F15:G15"/>
    <mergeCell ref="E12:I12"/>
    <mergeCell ref="J12:N12"/>
    <mergeCell ref="O12:S12"/>
    <mergeCell ref="T12:X12"/>
    <mergeCell ref="Y12:AC12"/>
    <mergeCell ref="AD12:AH12"/>
    <mergeCell ref="C5:I5"/>
    <mergeCell ref="E7:I7"/>
    <mergeCell ref="E8:I8"/>
    <mergeCell ref="E9:I9"/>
    <mergeCell ref="E10:I10"/>
    <mergeCell ref="C11:D1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18:A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D20 D22 D24">
      <formula1>900</formula1>
    </dataValidation>
    <dataValidation type="list" allowBlank="1" showInputMessage="1" showErrorMessage="1" errorTitle="Ошибка" error="Выберите значение из списка" sqref="E21 E23 E19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0:I20 H22:I22 H24:I24 M22:N22 M24:N24 M20:N20 R24:S24 R20:S20 R22:S22 W20:X20 W22:X22 W24:X24 AB22:AC22 AB24:AC24 AB20:AC20 AG24:AH24 AG20:AH20 AG22:AH22"/>
    <dataValidation type="decimal" allowBlank="1" showErrorMessage="1" errorTitle="Ошибка" error="Допускается ввод только действительных чисел!" sqref="E20:G20 E22:G22 E24:G24 J22:L22 J24:L24 J20:L20 O24:Q24 O20:Q20 O22:Q22 T20:V20 T22:V22 T24:V24 Y22:AA22 Y24:AA24 Y20:AA20 AD24:AF24 AD20:AF20 AD22:AF22">
      <formula1>-9.99999999999999E+23</formula1>
      <formula2>9.99999999999999E+23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2019-12-23T09:27:39Z</dcterms:modified>
</cp:coreProperties>
</file>